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Quadros - Normais" sheetId="1" r:id="rId1"/>
  </sheets>
  <definedNames>
    <definedName name="_xlnm.Print_Area" localSheetId="0">'Quadros - Normais'!$B$4:$R$18</definedName>
    <definedName name="_xlnm.Print_Titles" localSheetId="0">'Quadros - Normais'!$5:$5</definedName>
  </definedNames>
  <calcPr fullCalcOnLoad="1"/>
</workbook>
</file>

<file path=xl/comments1.xml><?xml version="1.0" encoding="utf-8"?>
<comments xmlns="http://schemas.openxmlformats.org/spreadsheetml/2006/main">
  <authors>
    <author>Rui Silva</author>
  </authors>
  <commentList>
    <comment ref="M5" authorId="0">
      <text>
        <r>
          <rPr>
            <b/>
            <sz val="8"/>
            <rFont val="Tahoma"/>
            <family val="2"/>
          </rPr>
          <t>Rui Silva: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Rui Silva:</t>
        </r>
        <r>
          <rPr>
            <sz val="8"/>
            <rFont val="Tahoma"/>
            <family val="2"/>
          </rPr>
          <t xml:space="preserve">
Usar Letra Grande
</t>
        </r>
      </text>
    </comment>
    <comment ref="N5" authorId="0">
      <text>
        <r>
          <rPr>
            <b/>
            <sz val="8"/>
            <rFont val="Tahoma"/>
            <family val="2"/>
          </rPr>
          <t>Rui Silva:</t>
        </r>
        <r>
          <rPr>
            <sz val="8"/>
            <rFont val="Tahoma"/>
            <family val="2"/>
          </rPr>
          <t xml:space="preserve">
Disjuntores Não Domésticos = 1,3*In. 
Domésticos=1,45*In.
Fusíveis Superiores a 16 A=1,6*In
</t>
        </r>
      </text>
    </comment>
    <comment ref="O5" authorId="0">
      <text>
        <r>
          <rPr>
            <b/>
            <sz val="8"/>
            <rFont val="Tahoma"/>
            <family val="2"/>
          </rPr>
          <t>Rui Silva:</t>
        </r>
        <r>
          <rPr>
            <sz val="8"/>
            <rFont val="Tahoma"/>
            <family val="2"/>
          </rPr>
          <t xml:space="preserve">
Para a Temperatura ambiente de 20ºC</t>
        </r>
      </text>
    </comment>
  </commentList>
</comments>
</file>

<file path=xl/sharedStrings.xml><?xml version="1.0" encoding="utf-8"?>
<sst xmlns="http://schemas.openxmlformats.org/spreadsheetml/2006/main" count="62" uniqueCount="47">
  <si>
    <t>QUADRO</t>
  </si>
  <si>
    <t>Origem</t>
  </si>
  <si>
    <t>Distância (m)</t>
  </si>
  <si>
    <t>Pot. Total (KVA)</t>
  </si>
  <si>
    <t>SF</t>
  </si>
  <si>
    <t>Cabo</t>
  </si>
  <si>
    <t>Pot.</t>
  </si>
  <si>
    <t>Normal</t>
  </si>
  <si>
    <t>cu</t>
  </si>
  <si>
    <t>Queda de Tensão - Troço (V)</t>
  </si>
  <si>
    <t>Queda de Tensão - Total (V)</t>
  </si>
  <si>
    <t>Constantes</t>
  </si>
  <si>
    <t>l</t>
  </si>
  <si>
    <r>
      <t>r</t>
    </r>
    <r>
      <rPr>
        <b/>
        <sz val="9"/>
        <rFont val="Arial"/>
        <family val="2"/>
      </rPr>
      <t>cu</t>
    </r>
  </si>
  <si>
    <r>
      <t>r</t>
    </r>
    <r>
      <rPr>
        <b/>
        <sz val="9"/>
        <rFont val="Arial"/>
        <family val="2"/>
      </rPr>
      <t>al</t>
    </r>
  </si>
  <si>
    <t>EDP</t>
  </si>
  <si>
    <t>QE</t>
  </si>
  <si>
    <t>Ib           (A)</t>
  </si>
  <si>
    <t>IB&lt;In&lt;Iz</t>
  </si>
  <si>
    <t>In</t>
  </si>
  <si>
    <t>D</t>
  </si>
  <si>
    <t>I2&lt;1,45 Iz</t>
  </si>
  <si>
    <t>I2 (A)</t>
  </si>
  <si>
    <t>Potência          (kVA)</t>
  </si>
  <si>
    <t>ICC       (kA)</t>
  </si>
  <si>
    <r>
      <t>D</t>
    </r>
    <r>
      <rPr>
        <b/>
        <sz val="10"/>
        <rFont val="Arial"/>
        <family val="2"/>
      </rPr>
      <t>U %</t>
    </r>
  </si>
  <si>
    <t>NOTA:</t>
  </si>
  <si>
    <t xml:space="preserve"> - Para a resistividade dos condutores à temperatura de serviço normal considerou-se 1,25 vezes a resistividade a 20ºC (0,0225 para o Cobre e 0,036 para o alumínio)</t>
  </si>
  <si>
    <t xml:space="preserve"> - Valores de I2 para Disjuntores não Domésticos</t>
  </si>
  <si>
    <t xml:space="preserve"> Fusível /Disj.</t>
  </si>
  <si>
    <t>Iz (A)*</t>
  </si>
  <si>
    <t>(1)</t>
  </si>
  <si>
    <t>Método / Fator Correção</t>
  </si>
  <si>
    <t>*O Iz apresentado já se encontra afectado pelo Fator de Correção para agrupamento de Cabos.</t>
  </si>
  <si>
    <t xml:space="preserve">(1) - Valor da potência apresentada afetada de coeficiente de simultaneidade de 0,7. </t>
  </si>
  <si>
    <t>Q.AVAC</t>
  </si>
  <si>
    <t>XZ1-U 5G6</t>
  </si>
  <si>
    <t>D/0.8</t>
  </si>
  <si>
    <t>E/0,72</t>
  </si>
  <si>
    <t xml:space="preserve">E/0.72    </t>
  </si>
  <si>
    <t>Q.01</t>
  </si>
  <si>
    <t>Q.02</t>
  </si>
  <si>
    <t xml:space="preserve"> - Valores para Icc à entrada do QE inferiores a 10KA. Se os valores forem diferentes todos os valores de Icc devem ser recalculados</t>
  </si>
  <si>
    <t>4xXZ1-R1x35</t>
  </si>
  <si>
    <t>XZ1-R 5G25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</si>
  <si>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</si>
  <si>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XZ1-R5G25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</si>
</sst>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E+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ymbol"/>
      <family val="1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vertical="center"/>
    </xf>
    <xf numFmtId="167" fontId="0" fillId="0" borderId="17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0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6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28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164" fontId="0" fillId="33" borderId="30" xfId="0" applyNumberForma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64" fontId="7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255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Y64"/>
  <sheetViews>
    <sheetView showGridLines="0" tabSelected="1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2.421875" style="0" customWidth="1"/>
    <col min="2" max="2" width="9.00390625" style="0" bestFit="1" customWidth="1"/>
    <col min="3" max="3" width="8.421875" style="0" customWidth="1"/>
    <col min="4" max="4" width="9.00390625" style="6" customWidth="1"/>
    <col min="5" max="5" width="7.57421875" style="0" bestFit="1" customWidth="1"/>
    <col min="6" max="6" width="6.57421875" style="2" customWidth="1"/>
    <col min="7" max="7" width="7.57421875" style="11" customWidth="1"/>
    <col min="8" max="8" width="5.57421875" style="6" customWidth="1"/>
    <col min="9" max="9" width="14.00390625" style="6" bestFit="1" customWidth="1"/>
    <col min="10" max="10" width="9.28125" style="6" customWidth="1"/>
    <col min="11" max="11" width="5.140625" style="6" customWidth="1"/>
    <col min="12" max="12" width="7.57421875" style="6" customWidth="1"/>
    <col min="13" max="13" width="4.00390625" style="6" customWidth="1"/>
    <col min="14" max="14" width="5.00390625" style="6" bestFit="1" customWidth="1"/>
    <col min="15" max="16" width="9.8515625" style="6" bestFit="1" customWidth="1"/>
    <col min="17" max="17" width="6.28125" style="6" customWidth="1"/>
    <col min="18" max="18" width="10.421875" style="6" customWidth="1"/>
    <col min="19" max="20" width="9.140625" style="6" customWidth="1"/>
    <col min="21" max="21" width="4.00390625" style="7" bestFit="1" customWidth="1"/>
    <col min="22" max="22" width="13.28125" style="0" bestFit="1" customWidth="1"/>
  </cols>
  <sheetData>
    <row r="1" ht="10.5" customHeight="1"/>
    <row r="2" ht="7.5" customHeight="1"/>
    <row r="3" ht="8.25" customHeight="1"/>
    <row r="4" spans="2:28" ht="34.5" customHeight="1" thickBot="1">
      <c r="B4" s="102" t="s">
        <v>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AB4" t="s">
        <v>11</v>
      </c>
    </row>
    <row r="5" spans="2:30" s="15" customFormat="1" ht="43.5" customHeight="1" thickBot="1">
      <c r="B5" s="12" t="s">
        <v>0</v>
      </c>
      <c r="C5" s="12" t="s">
        <v>1</v>
      </c>
      <c r="D5" s="13" t="s">
        <v>2</v>
      </c>
      <c r="E5" s="103" t="s">
        <v>23</v>
      </c>
      <c r="F5" s="104"/>
      <c r="G5" s="14" t="s">
        <v>3</v>
      </c>
      <c r="H5" s="13" t="s">
        <v>17</v>
      </c>
      <c r="I5" s="13" t="s">
        <v>5</v>
      </c>
      <c r="J5" s="47" t="s">
        <v>32</v>
      </c>
      <c r="K5" s="13" t="s">
        <v>30</v>
      </c>
      <c r="L5" s="13" t="s">
        <v>29</v>
      </c>
      <c r="M5" s="13" t="s">
        <v>19</v>
      </c>
      <c r="N5" s="13" t="s">
        <v>22</v>
      </c>
      <c r="O5" s="13" t="s">
        <v>9</v>
      </c>
      <c r="P5" s="13" t="s">
        <v>10</v>
      </c>
      <c r="Q5" s="36" t="s">
        <v>25</v>
      </c>
      <c r="R5" s="17" t="s">
        <v>24</v>
      </c>
      <c r="S5" s="31">
        <v>0.0225</v>
      </c>
      <c r="T5" s="32"/>
      <c r="U5" s="33" t="s">
        <v>4</v>
      </c>
      <c r="V5" s="33" t="s">
        <v>18</v>
      </c>
      <c r="W5" s="33" t="s">
        <v>21</v>
      </c>
      <c r="X5" s="32"/>
      <c r="AB5" s="24" t="s">
        <v>13</v>
      </c>
      <c r="AC5" s="24" t="s">
        <v>14</v>
      </c>
      <c r="AD5" s="24" t="s">
        <v>12</v>
      </c>
    </row>
    <row r="6" spans="1:30" ht="15" customHeight="1">
      <c r="A6" s="1"/>
      <c r="B6" s="62" t="s">
        <v>16</v>
      </c>
      <c r="C6" s="63" t="s">
        <v>15</v>
      </c>
      <c r="D6" s="48">
        <v>10</v>
      </c>
      <c r="E6" s="63" t="s">
        <v>6</v>
      </c>
      <c r="F6" s="64">
        <v>5</v>
      </c>
      <c r="G6" s="4">
        <f>SUM(F6:F10)*0.7</f>
        <v>45.5</v>
      </c>
      <c r="H6" s="39">
        <f>G6/(400*SQRT(3))*1000</f>
        <v>65.67359312031994</v>
      </c>
      <c r="I6" s="81" t="s">
        <v>43</v>
      </c>
      <c r="J6" s="75" t="s">
        <v>37</v>
      </c>
      <c r="K6" s="40">
        <v>139</v>
      </c>
      <c r="L6" s="82" t="s">
        <v>20</v>
      </c>
      <c r="M6" s="82">
        <v>100</v>
      </c>
      <c r="N6" s="59">
        <f>IF(L6="D",1.3*M6,1.6*M6)</f>
        <v>130</v>
      </c>
      <c r="O6" s="4">
        <f>IF(S6="cu",$AB$6*D6/U6*H6,$AC$6*D6/U6*H6)</f>
        <v>0.6754998149518622</v>
      </c>
      <c r="P6" s="4">
        <f>O6</f>
        <v>0.6754998149518622</v>
      </c>
      <c r="Q6" s="29">
        <f>P6/230</f>
        <v>0.0029369557171820093</v>
      </c>
      <c r="R6" s="30">
        <v>10</v>
      </c>
      <c r="S6" s="31">
        <v>0.036</v>
      </c>
      <c r="T6" s="10"/>
      <c r="U6" s="33">
        <v>35</v>
      </c>
      <c r="V6" s="10" t="str">
        <f aca="true" t="shared" si="0" ref="V6:V14">IF(H6="","",IF(OR(H6&gt;M6,M6&gt;K6),"ERRO","OK"))</f>
        <v>OK</v>
      </c>
      <c r="W6" s="10" t="str">
        <f aca="true" t="shared" si="1" ref="W6:W13">IF(H6="","",IF(N6&lt;=1.45*K6,"OK","ERRO"))</f>
        <v>OK</v>
      </c>
      <c r="X6" s="1"/>
      <c r="AB6" s="6">
        <v>0.0225</v>
      </c>
      <c r="AC6" s="6">
        <v>0.036</v>
      </c>
      <c r="AD6" s="25">
        <v>8E-05</v>
      </c>
    </row>
    <row r="7" spans="1:24" ht="15" customHeight="1">
      <c r="A7" s="1"/>
      <c r="B7" s="62"/>
      <c r="C7" s="63"/>
      <c r="D7" s="48"/>
      <c r="E7" s="63" t="s">
        <v>40</v>
      </c>
      <c r="F7" s="64">
        <v>30</v>
      </c>
      <c r="G7" s="38" t="s">
        <v>31</v>
      </c>
      <c r="H7" s="39"/>
      <c r="I7" s="9"/>
      <c r="J7" s="9"/>
      <c r="K7" s="9"/>
      <c r="L7" s="9"/>
      <c r="M7" s="9"/>
      <c r="N7" s="9"/>
      <c r="O7" s="4"/>
      <c r="P7" s="4"/>
      <c r="Q7" s="29"/>
      <c r="R7" s="30"/>
      <c r="S7" s="31"/>
      <c r="T7" s="10"/>
      <c r="U7" s="33"/>
      <c r="V7" s="10">
        <f t="shared" si="0"/>
      </c>
      <c r="W7" s="10">
        <f t="shared" si="1"/>
      </c>
      <c r="X7" s="1"/>
    </row>
    <row r="8" spans="1:24" ht="15" customHeight="1">
      <c r="A8" s="1"/>
      <c r="B8" s="62"/>
      <c r="C8" s="63"/>
      <c r="D8" s="48"/>
      <c r="E8" s="63" t="s">
        <v>41</v>
      </c>
      <c r="F8" s="64">
        <v>5</v>
      </c>
      <c r="G8" s="4"/>
      <c r="H8" s="39"/>
      <c r="I8" s="41"/>
      <c r="J8" s="41"/>
      <c r="K8" s="41"/>
      <c r="L8" s="41"/>
      <c r="M8" s="41"/>
      <c r="N8" s="3"/>
      <c r="O8" s="4"/>
      <c r="P8" s="4"/>
      <c r="Q8" s="29"/>
      <c r="R8" s="30"/>
      <c r="S8" s="31"/>
      <c r="T8" s="10"/>
      <c r="U8" s="33"/>
      <c r="V8" s="10">
        <f t="shared" si="0"/>
      </c>
      <c r="W8" s="10">
        <f t="shared" si="1"/>
      </c>
      <c r="X8" s="1"/>
    </row>
    <row r="9" spans="1:24" ht="15" customHeight="1">
      <c r="A9" s="1"/>
      <c r="B9" s="62"/>
      <c r="C9" s="63"/>
      <c r="D9" s="48"/>
      <c r="E9" s="63" t="s">
        <v>35</v>
      </c>
      <c r="F9" s="64">
        <v>25</v>
      </c>
      <c r="G9" s="4"/>
      <c r="H9" s="39"/>
      <c r="I9" s="41"/>
      <c r="J9" s="41"/>
      <c r="K9" s="41"/>
      <c r="L9" s="41"/>
      <c r="M9" s="41"/>
      <c r="N9" s="3"/>
      <c r="O9" s="4"/>
      <c r="P9" s="4"/>
      <c r="Q9" s="29"/>
      <c r="R9" s="30"/>
      <c r="S9" s="23"/>
      <c r="T9" s="10"/>
      <c r="U9" s="33"/>
      <c r="V9" s="51">
        <f t="shared" si="0"/>
      </c>
      <c r="W9" s="10">
        <f t="shared" si="1"/>
      </c>
      <c r="X9" s="1"/>
    </row>
    <row r="10" spans="1:24" ht="15" customHeight="1">
      <c r="A10" s="35"/>
      <c r="B10" s="65"/>
      <c r="C10" s="49"/>
      <c r="D10" s="66"/>
      <c r="E10" s="49"/>
      <c r="F10" s="50"/>
      <c r="G10" s="5"/>
      <c r="H10" s="42"/>
      <c r="I10" s="43"/>
      <c r="J10" s="43"/>
      <c r="K10" s="43"/>
      <c r="L10" s="43"/>
      <c r="M10" s="43"/>
      <c r="N10" s="101"/>
      <c r="O10" s="5"/>
      <c r="P10" s="5"/>
      <c r="Q10" s="27"/>
      <c r="R10" s="28"/>
      <c r="S10" s="23"/>
      <c r="T10" s="10"/>
      <c r="U10" s="33"/>
      <c r="V10" s="10">
        <f t="shared" si="0"/>
      </c>
      <c r="W10" s="10">
        <f t="shared" si="1"/>
      </c>
      <c r="X10" s="1"/>
    </row>
    <row r="11" spans="1:103" ht="28.5" customHeight="1">
      <c r="A11" s="105"/>
      <c r="B11" s="67" t="s">
        <v>40</v>
      </c>
      <c r="C11" s="68" t="s">
        <v>16</v>
      </c>
      <c r="D11" s="52">
        <v>65</v>
      </c>
      <c r="E11" s="69" t="s">
        <v>6</v>
      </c>
      <c r="F11" s="70">
        <v>30</v>
      </c>
      <c r="G11" s="55">
        <f>F11</f>
        <v>30</v>
      </c>
      <c r="H11" s="44">
        <f>G11/(400*SQRT(3))*1000</f>
        <v>43.30127018922193</v>
      </c>
      <c r="I11" s="83" t="s">
        <v>46</v>
      </c>
      <c r="J11" s="84" t="s">
        <v>38</v>
      </c>
      <c r="K11" s="9">
        <v>91</v>
      </c>
      <c r="L11" s="85" t="s">
        <v>20</v>
      </c>
      <c r="M11" s="85">
        <v>80</v>
      </c>
      <c r="N11" s="86">
        <f>IF(L11="D",1.3*M11,1.6*M11)</f>
        <v>104</v>
      </c>
      <c r="O11" s="55">
        <f>IF(S11="cu",$AB$6*D11/U11*H11,$AC$6*D11/U11*H11)</f>
        <v>2.533124306069483</v>
      </c>
      <c r="P11" s="55">
        <f>O11+O6</f>
        <v>3.2086241210213453</v>
      </c>
      <c r="Q11" s="57">
        <f>P11/230</f>
        <v>0.013950539656614545</v>
      </c>
      <c r="R11" s="60">
        <v>6</v>
      </c>
      <c r="S11" s="23" t="s">
        <v>8</v>
      </c>
      <c r="T11" s="8"/>
      <c r="U11" s="34">
        <v>25</v>
      </c>
      <c r="V11" s="10" t="str">
        <f t="shared" si="0"/>
        <v>OK</v>
      </c>
      <c r="W11" s="10" t="str">
        <f t="shared" si="1"/>
        <v>OK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24" ht="26.25" customHeight="1">
      <c r="A12" s="105"/>
      <c r="B12" s="71" t="s">
        <v>41</v>
      </c>
      <c r="C12" s="72" t="s">
        <v>16</v>
      </c>
      <c r="D12" s="73">
        <v>117</v>
      </c>
      <c r="E12" s="54" t="s">
        <v>6</v>
      </c>
      <c r="F12" s="74">
        <v>5</v>
      </c>
      <c r="G12" s="56">
        <f>F12</f>
        <v>5</v>
      </c>
      <c r="H12" s="46">
        <f>G12/(400*SQRT(3))*1000</f>
        <v>7.216878364870323</v>
      </c>
      <c r="I12" s="53" t="s">
        <v>36</v>
      </c>
      <c r="J12" s="76" t="s">
        <v>38</v>
      </c>
      <c r="K12" s="16">
        <v>38</v>
      </c>
      <c r="L12" s="45" t="s">
        <v>20</v>
      </c>
      <c r="M12" s="45">
        <v>32</v>
      </c>
      <c r="N12" s="8">
        <f>IF(L12="D",1.3*M12,1.6*M12)</f>
        <v>41.6</v>
      </c>
      <c r="O12" s="56">
        <f>IF(S12="cu",$AB$6*D12/U12*H12,$AC$6*D12/U12*H12)</f>
        <v>3.166405382586854</v>
      </c>
      <c r="P12" s="56">
        <f>O12+O6</f>
        <v>3.841905197538716</v>
      </c>
      <c r="Q12" s="58">
        <f>P12/230</f>
        <v>0.01670393564147268</v>
      </c>
      <c r="R12" s="61">
        <v>6</v>
      </c>
      <c r="S12" s="23" t="s">
        <v>8</v>
      </c>
      <c r="T12" s="8"/>
      <c r="U12" s="34">
        <v>6</v>
      </c>
      <c r="V12" s="10" t="str">
        <f t="shared" si="0"/>
        <v>OK</v>
      </c>
      <c r="W12" s="10" t="str">
        <f t="shared" si="1"/>
        <v>OK</v>
      </c>
      <c r="X12" s="1"/>
    </row>
    <row r="13" spans="1:24" ht="24" customHeight="1" thickBot="1">
      <c r="A13" s="105"/>
      <c r="B13" s="87" t="s">
        <v>35</v>
      </c>
      <c r="C13" s="88" t="s">
        <v>16</v>
      </c>
      <c r="D13" s="89">
        <v>70</v>
      </c>
      <c r="E13" s="90" t="s">
        <v>6</v>
      </c>
      <c r="F13" s="91">
        <v>25</v>
      </c>
      <c r="G13" s="92">
        <f>F13</f>
        <v>25</v>
      </c>
      <c r="H13" s="93">
        <f>G13/(400*SQRT(3))*1000</f>
        <v>36.084391824351606</v>
      </c>
      <c r="I13" s="94" t="s">
        <v>44</v>
      </c>
      <c r="J13" s="95" t="s">
        <v>39</v>
      </c>
      <c r="K13" s="96">
        <v>91</v>
      </c>
      <c r="L13" s="96" t="s">
        <v>20</v>
      </c>
      <c r="M13" s="96">
        <v>80</v>
      </c>
      <c r="N13" s="97">
        <f>IF(L13="D",1.3*M13,1.6*M13)</f>
        <v>104</v>
      </c>
      <c r="O13" s="98">
        <f>IF(S13="cu",$AB$6*D13/U13*H13,$AC$6*D13/U13*H13)</f>
        <v>2.273316684934151</v>
      </c>
      <c r="P13" s="92">
        <f>O13+O6</f>
        <v>2.9488164998860134</v>
      </c>
      <c r="Q13" s="99">
        <f>P13/230</f>
        <v>0.012820941303852232</v>
      </c>
      <c r="R13" s="100">
        <v>6</v>
      </c>
      <c r="S13" s="23" t="s">
        <v>8</v>
      </c>
      <c r="T13" s="8"/>
      <c r="U13" s="34">
        <v>25</v>
      </c>
      <c r="V13" s="10" t="str">
        <f t="shared" si="0"/>
        <v>OK</v>
      </c>
      <c r="W13" s="10" t="str">
        <f t="shared" si="1"/>
        <v>OK</v>
      </c>
      <c r="X13" s="1"/>
    </row>
    <row r="14" spans="4:22" s="20" customFormat="1" ht="12.75">
      <c r="D14" s="18"/>
      <c r="F14" s="21"/>
      <c r="G14" s="22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/>
      <c r="V14" s="6">
        <f t="shared" si="0"/>
      </c>
    </row>
    <row r="15" spans="2:22" s="20" customFormat="1" ht="12.75">
      <c r="B15" s="37" t="s">
        <v>26</v>
      </c>
      <c r="D15" s="18"/>
      <c r="F15" s="21"/>
      <c r="G15" s="22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6"/>
      <c r="V15" s="6"/>
    </row>
    <row r="16" spans="2:21" s="20" customFormat="1" ht="12.75">
      <c r="B16" s="19" t="s">
        <v>42</v>
      </c>
      <c r="C16" s="19"/>
      <c r="D16" s="18"/>
      <c r="F16" s="21"/>
      <c r="G16" s="22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6"/>
    </row>
    <row r="17" spans="2:21" s="20" customFormat="1" ht="12.75">
      <c r="B17" s="19" t="s">
        <v>27</v>
      </c>
      <c r="C17" s="19"/>
      <c r="D17" s="18"/>
      <c r="F17" s="21"/>
      <c r="G17" s="22" t="s">
        <v>45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6"/>
    </row>
    <row r="18" spans="2:21" s="20" customFormat="1" ht="12.75">
      <c r="B18" s="19" t="s">
        <v>28</v>
      </c>
      <c r="C18" s="19"/>
      <c r="D18" s="18"/>
      <c r="F18" s="21"/>
      <c r="G18" s="22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6"/>
    </row>
    <row r="19" spans="2:21" s="20" customFormat="1" ht="12.75">
      <c r="B19" s="20" t="s">
        <v>33</v>
      </c>
      <c r="D19" s="18"/>
      <c r="F19" s="21"/>
      <c r="G19" s="22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6"/>
    </row>
    <row r="20" spans="2:21" s="20" customFormat="1" ht="12.75">
      <c r="B20" s="20" t="s">
        <v>34</v>
      </c>
      <c r="D20" s="18"/>
      <c r="F20" s="21"/>
      <c r="G20" s="22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6"/>
    </row>
    <row r="21" spans="4:21" s="20" customFormat="1" ht="12.75">
      <c r="D21" s="18"/>
      <c r="F21" s="21"/>
      <c r="G21" s="22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6"/>
    </row>
    <row r="22" spans="4:21" s="20" customFormat="1" ht="12.75">
      <c r="D22" s="18"/>
      <c r="F22" s="21"/>
      <c r="G22" s="2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6"/>
    </row>
    <row r="23" spans="4:21" s="20" customFormat="1" ht="12.75">
      <c r="D23" s="18"/>
      <c r="F23" s="21"/>
      <c r="G23" s="22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6"/>
    </row>
    <row r="24" spans="4:21" s="20" customFormat="1" ht="12.75">
      <c r="D24" s="18"/>
      <c r="F24" s="21"/>
      <c r="G24" s="22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6"/>
    </row>
    <row r="25" spans="4:21" s="20" customFormat="1" ht="12.75">
      <c r="D25" s="18"/>
      <c r="F25" s="21"/>
      <c r="G25" s="22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6"/>
    </row>
    <row r="26" spans="4:21" s="20" customFormat="1" ht="12.75">
      <c r="D26" s="18"/>
      <c r="F26" s="77"/>
      <c r="G26" s="78"/>
      <c r="H26" s="79"/>
      <c r="I26" s="7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6"/>
    </row>
    <row r="27" spans="4:21" s="20" customFormat="1" ht="12.75">
      <c r="D27" s="18"/>
      <c r="F27" s="77"/>
      <c r="G27" s="78"/>
      <c r="H27" s="79"/>
      <c r="I27" s="7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6"/>
    </row>
    <row r="28" spans="4:21" s="20" customFormat="1" ht="12.75">
      <c r="D28" s="18"/>
      <c r="F28" s="77"/>
      <c r="G28" s="80"/>
      <c r="H28" s="79"/>
      <c r="I28" s="7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6"/>
    </row>
    <row r="29" spans="4:21" s="20" customFormat="1" ht="12.75">
      <c r="D29" s="18"/>
      <c r="F29" s="77"/>
      <c r="G29" s="80"/>
      <c r="H29" s="79"/>
      <c r="I29" s="7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6"/>
    </row>
    <row r="30" spans="4:21" s="20" customFormat="1" ht="12.75">
      <c r="D30" s="18"/>
      <c r="F30" s="77"/>
      <c r="G30" s="80"/>
      <c r="H30" s="79"/>
      <c r="I30" s="7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6"/>
    </row>
    <row r="31" spans="4:21" s="20" customFormat="1" ht="12.75">
      <c r="D31" s="18"/>
      <c r="F31" s="77"/>
      <c r="G31" s="51"/>
      <c r="H31" s="79"/>
      <c r="I31" s="7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6"/>
    </row>
    <row r="32" spans="4:21" s="20" customFormat="1" ht="12.75">
      <c r="D32" s="18"/>
      <c r="F32" s="77"/>
      <c r="G32" s="80"/>
      <c r="H32" s="79"/>
      <c r="I32" s="7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6"/>
    </row>
    <row r="33" spans="4:21" s="20" customFormat="1" ht="12.75">
      <c r="D33" s="18"/>
      <c r="F33" s="77"/>
      <c r="G33" s="80"/>
      <c r="H33" s="79"/>
      <c r="I33" s="7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6"/>
    </row>
    <row r="34" spans="4:21" s="20" customFormat="1" ht="12.75">
      <c r="D34" s="18"/>
      <c r="F34" s="77"/>
      <c r="G34" s="80"/>
      <c r="H34" s="79"/>
      <c r="I34" s="7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26"/>
    </row>
    <row r="35" spans="4:21" s="20" customFormat="1" ht="12.75">
      <c r="D35" s="18"/>
      <c r="F35" s="77"/>
      <c r="G35" s="51"/>
      <c r="H35" s="79"/>
      <c r="I35" s="7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6"/>
    </row>
    <row r="36" spans="4:21" s="20" customFormat="1" ht="12.75">
      <c r="D36" s="18"/>
      <c r="F36" s="77"/>
      <c r="G36" s="51"/>
      <c r="H36" s="79"/>
      <c r="I36" s="7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6"/>
    </row>
    <row r="37" spans="4:21" s="20" customFormat="1" ht="12.75">
      <c r="D37" s="18"/>
      <c r="F37" s="77"/>
      <c r="G37" s="80"/>
      <c r="H37" s="79"/>
      <c r="I37" s="7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6"/>
    </row>
    <row r="38" spans="4:21" s="20" customFormat="1" ht="12.75">
      <c r="D38" s="18"/>
      <c r="F38" s="77"/>
      <c r="G38" s="80"/>
      <c r="H38" s="79"/>
      <c r="I38" s="7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6"/>
    </row>
    <row r="39" spans="4:21" s="20" customFormat="1" ht="12.75">
      <c r="D39" s="18"/>
      <c r="F39" s="77"/>
      <c r="G39" s="80"/>
      <c r="H39" s="79"/>
      <c r="I39" s="7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6"/>
    </row>
    <row r="40" spans="4:21" s="20" customFormat="1" ht="12.75">
      <c r="D40" s="18"/>
      <c r="F40" s="77"/>
      <c r="G40" s="80"/>
      <c r="H40" s="79"/>
      <c r="I40" s="7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26"/>
    </row>
    <row r="41" spans="4:21" s="20" customFormat="1" ht="12.75">
      <c r="D41" s="18"/>
      <c r="F41" s="77"/>
      <c r="G41" s="80"/>
      <c r="H41" s="79"/>
      <c r="I41" s="7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6"/>
    </row>
    <row r="42" spans="4:21" s="20" customFormat="1" ht="12.75">
      <c r="D42" s="18"/>
      <c r="F42" s="77"/>
      <c r="G42" s="51"/>
      <c r="H42" s="79"/>
      <c r="I42" s="7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6"/>
    </row>
    <row r="43" spans="4:21" s="20" customFormat="1" ht="12.75">
      <c r="D43" s="18"/>
      <c r="F43" s="77"/>
      <c r="G43" s="78"/>
      <c r="H43" s="79"/>
      <c r="I43" s="7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26"/>
    </row>
    <row r="44" spans="4:21" s="20" customFormat="1" ht="12.75">
      <c r="D44" s="18"/>
      <c r="F44" s="77"/>
      <c r="G44" s="78"/>
      <c r="H44" s="79"/>
      <c r="I44" s="7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26"/>
    </row>
    <row r="45" spans="4:21" s="20" customFormat="1" ht="12.75">
      <c r="D45" s="18"/>
      <c r="F45" s="77"/>
      <c r="G45" s="78"/>
      <c r="H45" s="79"/>
      <c r="I45" s="7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6"/>
    </row>
    <row r="46" spans="4:21" s="20" customFormat="1" ht="12.75">
      <c r="D46" s="18"/>
      <c r="F46" s="77"/>
      <c r="G46" s="78"/>
      <c r="H46" s="79"/>
      <c r="I46" s="7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26"/>
    </row>
    <row r="47" spans="4:21" s="20" customFormat="1" ht="12.75">
      <c r="D47" s="18"/>
      <c r="F47" s="21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6"/>
    </row>
    <row r="48" spans="4:21" s="20" customFormat="1" ht="12.75">
      <c r="D48" s="18"/>
      <c r="F48" s="21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26"/>
    </row>
    <row r="49" spans="4:21" s="20" customFormat="1" ht="12.75">
      <c r="D49" s="18"/>
      <c r="F49" s="21"/>
      <c r="G49" s="22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6"/>
    </row>
    <row r="50" spans="4:21" s="20" customFormat="1" ht="12.75">
      <c r="D50" s="18"/>
      <c r="F50" s="21"/>
      <c r="G50" s="2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26"/>
    </row>
    <row r="51" spans="4:21" s="20" customFormat="1" ht="12.75">
      <c r="D51" s="18"/>
      <c r="F51" s="21"/>
      <c r="G51" s="2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6"/>
    </row>
    <row r="52" spans="4:21" s="20" customFormat="1" ht="12.75">
      <c r="D52" s="18"/>
      <c r="F52" s="21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26"/>
    </row>
    <row r="53" spans="4:21" s="20" customFormat="1" ht="12.75">
      <c r="D53" s="18"/>
      <c r="F53" s="21"/>
      <c r="G53" s="2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26"/>
    </row>
    <row r="54" spans="4:21" s="20" customFormat="1" ht="12.75">
      <c r="D54" s="18"/>
      <c r="F54" s="21"/>
      <c r="G54" s="2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26"/>
    </row>
    <row r="55" spans="4:21" s="20" customFormat="1" ht="12.75">
      <c r="D55" s="18"/>
      <c r="F55" s="21"/>
      <c r="G55" s="22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26"/>
    </row>
    <row r="56" spans="4:21" s="20" customFormat="1" ht="12.75">
      <c r="D56" s="18"/>
      <c r="F56" s="21"/>
      <c r="G56" s="22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26"/>
    </row>
    <row r="57" spans="4:21" s="20" customFormat="1" ht="12.75">
      <c r="D57" s="18"/>
      <c r="F57" s="21"/>
      <c r="G57" s="22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6"/>
    </row>
    <row r="58" spans="4:21" s="20" customFormat="1" ht="12.75">
      <c r="D58" s="18"/>
      <c r="F58" s="21"/>
      <c r="G58" s="2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6"/>
    </row>
    <row r="59" spans="4:21" s="20" customFormat="1" ht="12.75">
      <c r="D59" s="18"/>
      <c r="F59" s="21"/>
      <c r="G59" s="2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6"/>
    </row>
    <row r="60" spans="4:21" s="20" customFormat="1" ht="12.75">
      <c r="D60" s="18"/>
      <c r="F60" s="21"/>
      <c r="G60" s="22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6"/>
    </row>
    <row r="61" spans="4:21" s="20" customFormat="1" ht="12.75">
      <c r="D61" s="18"/>
      <c r="F61" s="21"/>
      <c r="G61" s="2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26"/>
    </row>
    <row r="62" spans="4:21" s="20" customFormat="1" ht="12.75">
      <c r="D62" s="18"/>
      <c r="F62" s="21"/>
      <c r="G62" s="2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26"/>
    </row>
    <row r="63" spans="4:21" s="20" customFormat="1" ht="12.75">
      <c r="D63" s="18"/>
      <c r="F63" s="21"/>
      <c r="G63" s="22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26"/>
    </row>
    <row r="64" ht="12.75">
      <c r="E64" s="20"/>
    </row>
  </sheetData>
  <sheetProtection/>
  <mergeCells count="3">
    <mergeCell ref="B4:R4"/>
    <mergeCell ref="E5:F5"/>
    <mergeCell ref="A11:A13"/>
  </mergeCells>
  <printOptions horizontalCentered="1"/>
  <pageMargins left="0.5511811023622047" right="0.5118110236220472" top="0.3937007874015748" bottom="0.2362204724409449" header="0" footer="0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</dc:creator>
  <cp:keywords/>
  <dc:description/>
  <cp:lastModifiedBy>Helena Silva</cp:lastModifiedBy>
  <cp:lastPrinted>2013-10-25T16:33:18Z</cp:lastPrinted>
  <dcterms:created xsi:type="dcterms:W3CDTF">2006-02-17T12:17:01Z</dcterms:created>
  <dcterms:modified xsi:type="dcterms:W3CDTF">2016-08-31T13:58:50Z</dcterms:modified>
  <cp:category/>
  <cp:version/>
  <cp:contentType/>
  <cp:contentStatus/>
</cp:coreProperties>
</file>